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Unit Economics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_-$* #,##0_-;[Red]-$* #,##0_-;_-$* &quot;-&quot;_-;_-@_-"/>
    <numFmt numFmtId="165" formatCode="0.0%"/>
  </numFmts>
  <fonts count="6">
    <font>
      <name val="Calibri"/>
      <family val="2"/>
      <color theme="1"/>
      <sz val="11"/>
      <scheme val="minor"/>
    </font>
    <font>
      <b val="1"/>
      <color rgb="000F1729"/>
      <sz val="16"/>
    </font>
    <font>
      <i val="1"/>
      <color rgb="00555a6a"/>
    </font>
    <font>
      <b val="1"/>
    </font>
    <font>
      <b val="1"/>
      <sz val="11"/>
    </font>
    <font>
      <b val="1"/>
      <color rgb="00FFFFFF"/>
      <sz val="12"/>
    </font>
  </fonts>
  <fills count="7">
    <fill>
      <patternFill/>
    </fill>
    <fill>
      <patternFill patternType="gray125"/>
    </fill>
    <fill>
      <patternFill patternType="solid">
        <fgColor rgb="00FFF59D"/>
        <bgColor rgb="00FFF59D"/>
      </patternFill>
    </fill>
    <fill>
      <patternFill patternType="solid">
        <fgColor rgb="00F4F1EA"/>
        <bgColor rgb="00F4F1EA"/>
      </patternFill>
    </fill>
    <fill>
      <patternFill patternType="solid">
        <fgColor rgb="00FFCC80"/>
        <bgColor rgb="00FFCC80"/>
      </patternFill>
    </fill>
    <fill>
      <patternFill patternType="solid">
        <fgColor rgb="00C5E1A5"/>
        <bgColor rgb="00C5E1A5"/>
      </patternFill>
    </fill>
    <fill>
      <patternFill patternType="solid">
        <fgColor rgb="002D6B82"/>
        <bgColor rgb="002D6B82"/>
      </patternFill>
    </fill>
  </fills>
  <borders count="2">
    <border>
      <left/>
      <right/>
      <top/>
      <bottom/>
      <diagonal/>
    </border>
    <border>
      <left style="thin">
        <color rgb="00C0C0C0"/>
      </left>
      <right style="thin">
        <color rgb="00C0C0C0"/>
      </right>
      <top style="thin">
        <color rgb="00C0C0C0"/>
      </top>
      <bottom style="medium">
        <color rgb="000F1729"/>
      </bottom>
    </border>
  </borders>
  <cellStyleXfs count="1">
    <xf numFmtId="0" fontId="0" fillId="0" borderId="0"/>
  </cellStyleXfs>
  <cellXfs count="25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applyAlignment="1" pivotButton="0" quotePrefix="0" xfId="0">
      <alignment horizontal="left" vertical="center" wrapText="1"/>
    </xf>
    <xf numFmtId="0" fontId="0" fillId="2" borderId="0" applyAlignment="1" pivotButton="0" quotePrefix="0" xfId="0">
      <alignment horizontal="left" vertical="center" wrapText="1"/>
    </xf>
    <xf numFmtId="0" fontId="4" fillId="3" borderId="0" applyAlignment="1" pivotButton="0" quotePrefix="0" xfId="0">
      <alignment horizontal="left" vertical="center" wrapText="1"/>
    </xf>
    <xf numFmtId="0" fontId="0" fillId="0" borderId="0" applyAlignment="1" pivotButton="0" quotePrefix="0" xfId="0">
      <alignment horizontal="left" vertical="center" wrapText="1"/>
    </xf>
    <xf numFmtId="0" fontId="0" fillId="2" borderId="0" pivotButton="0" quotePrefix="0" xfId="0"/>
    <xf numFmtId="0" fontId="0" fillId="4" borderId="0" pivotButton="0" quotePrefix="0" xfId="0"/>
    <xf numFmtId="0" fontId="0" fillId="5" borderId="0" pivotButton="0" quotePrefix="0" xfId="0"/>
    <xf numFmtId="0" fontId="5" fillId="6" borderId="0" applyAlignment="1" pivotButton="0" quotePrefix="0" xfId="0">
      <alignment horizontal="left" vertical="center" wrapText="1"/>
    </xf>
    <xf numFmtId="0" fontId="3" fillId="0" borderId="0" pivotButton="0" quotePrefix="0" xfId="0"/>
    <xf numFmtId="164" fontId="0" fillId="2" borderId="0" applyAlignment="1" pivotButton="0" quotePrefix="0" xfId="0">
      <alignment horizontal="right" vertical="center"/>
    </xf>
    <xf numFmtId="165" fontId="0" fillId="2" borderId="0" applyAlignment="1" pivotButton="0" quotePrefix="0" xfId="0">
      <alignment horizontal="right" vertical="center"/>
    </xf>
    <xf numFmtId="165" fontId="0" fillId="4" borderId="0" applyAlignment="1" pivotButton="0" quotePrefix="0" xfId="0">
      <alignment horizontal="right" vertical="center"/>
    </xf>
    <xf numFmtId="4" fontId="0" fillId="4" borderId="0" applyAlignment="1" pivotButton="0" quotePrefix="0" xfId="0">
      <alignment horizontal="right" vertical="center"/>
    </xf>
    <xf numFmtId="164" fontId="3" fillId="5" borderId="0" applyAlignment="1" pivotButton="0" quotePrefix="0" xfId="0">
      <alignment horizontal="right" vertical="center"/>
    </xf>
    <xf numFmtId="3" fontId="0" fillId="2" borderId="0" applyAlignment="1" pivotButton="0" quotePrefix="0" xfId="0">
      <alignment horizontal="right" vertical="center"/>
    </xf>
    <xf numFmtId="0" fontId="3" fillId="0" borderId="1" applyAlignment="1" pivotButton="0" quotePrefix="0" xfId="0">
      <alignment horizontal="center" vertical="center"/>
    </xf>
    <xf numFmtId="164" fontId="0" fillId="4" borderId="0" applyAlignment="1" pivotButton="0" quotePrefix="0" xfId="0">
      <alignment horizontal="right" vertical="center"/>
    </xf>
    <xf numFmtId="4" fontId="3" fillId="5" borderId="0" applyAlignment="1" pivotButton="0" quotePrefix="0" xfId="0">
      <alignment horizontal="right" vertical="center"/>
    </xf>
    <xf numFmtId="0" fontId="0" fillId="0" borderId="0" applyAlignment="1" pivotButton="0" quotePrefix="0" xfId="0">
      <alignment horizontal="center" vertical="center"/>
    </xf>
    <xf numFmtId="0" fontId="0" fillId="4" borderId="0" applyAlignment="1" pivotButton="0" quotePrefix="0" xfId="0">
      <alignment horizontal="right" vertical="center"/>
    </xf>
    <xf numFmtId="4" fontId="0" fillId="2" borderId="0" applyAlignment="1" pivotButton="0" quotePrefix="0" xfId="0">
      <alignment horizontal="right" vertical="center"/>
    </xf>
    <xf numFmtId="0" fontId="0" fillId="2" borderId="0" applyAlignment="1" pivotButton="0" quotePrefix="0" xfId="0">
      <alignment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69"/>
  <sheetViews>
    <sheetView workbookViewId="0">
      <pane xSplit="1" ySplit="6" topLeftCell="B7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42" customWidth="1" min="1" max="1"/>
    <col width="22" customWidth="1" min="2" max="2"/>
    <col width="22" customWidth="1" min="3" max="3"/>
    <col width="22" customWidth="1" min="4" max="4"/>
    <col width="28" customWidth="1" min="5" max="5"/>
  </cols>
  <sheetData>
    <row r="1">
      <c r="A1" s="1" t="inlineStr">
        <is>
          <t>Unit Economics Calculator</t>
        </is>
      </c>
    </row>
    <row r="2">
      <c r="A2" s="2" t="inlineStr">
        <is>
          <t>biztechprimer.com — financial template v0.2.2.1</t>
        </is>
      </c>
    </row>
    <row r="4">
      <c r="A4" s="3" t="inlineStr">
        <is>
          <t>Company</t>
        </is>
      </c>
      <c r="B4" s="4" t="n"/>
    </row>
    <row r="5">
      <c r="A5" s="3" t="inlineStr">
        <is>
          <t>Period</t>
        </is>
      </c>
      <c r="B5" s="4" t="n"/>
    </row>
    <row r="6">
      <c r="A6" s="3" t="inlineStr">
        <is>
          <t>Segment (run per segment if they differ)</t>
        </is>
      </c>
      <c r="B6" s="4" t="n"/>
    </row>
    <row r="8">
      <c r="A8" s="5" t="inlineStr">
        <is>
          <t>Color legend</t>
        </is>
      </c>
    </row>
    <row r="9">
      <c r="A9" s="6" t="inlineStr">
        <is>
          <t xml:space="preserve">    Input (editable)</t>
        </is>
      </c>
      <c r="B9" s="7" t="inlineStr"/>
    </row>
    <row r="10">
      <c r="A10" s="6" t="inlineStr">
        <is>
          <t xml:space="preserve">    Formula (derived)</t>
        </is>
      </c>
      <c r="B10" s="8" t="inlineStr"/>
    </row>
    <row r="11">
      <c r="A11" s="6" t="inlineStr">
        <is>
          <t xml:space="preserve">    Output / total (read-only)</t>
        </is>
      </c>
      <c r="B11" s="9" t="inlineStr"/>
    </row>
    <row r="13">
      <c r="A13" s="10" t="inlineStr">
        <is>
          <t>SECTION 1 — Revenue per customer</t>
        </is>
      </c>
    </row>
    <row r="14">
      <c r="A14" s="11" t="inlineStr">
        <is>
          <t>Input</t>
        </is>
      </c>
      <c r="B14" s="11" t="inlineStr">
        <is>
          <t>Value</t>
        </is>
      </c>
      <c r="C14" s="11" t="inlineStr">
        <is>
          <t>Notes</t>
        </is>
      </c>
    </row>
    <row r="15">
      <c r="A15" s="6" t="inlineStr">
        <is>
          <t>Average contract value (ACV, annual)</t>
        </is>
      </c>
      <c r="B15" s="12" t="n"/>
      <c r="C15" s="2" t="inlineStr">
        <is>
          <t>Annual for annual contracts; MRR × 12 for monthly</t>
        </is>
      </c>
    </row>
    <row r="16">
      <c r="A16" s="6" t="inlineStr">
        <is>
          <t>Monthly churn rate</t>
        </is>
      </c>
      <c r="B16" s="13" t="n"/>
      <c r="C16" s="2" t="inlineStr">
        <is>
          <t>Use decimal — e.g., 0.02 = 2%</t>
        </is>
      </c>
    </row>
    <row r="17">
      <c r="A17" s="6" t="inlineStr">
        <is>
          <t>Gross margin %</t>
        </is>
      </c>
      <c r="B17" s="13" t="n"/>
      <c r="C17" s="2" t="inlineStr">
        <is>
          <t>(Revenue − direct COGS) / Revenue</t>
        </is>
      </c>
    </row>
    <row r="19">
      <c r="A19" s="11" t="inlineStr">
        <is>
          <t>Annual churn rate (≈ monthly × 12)</t>
        </is>
      </c>
      <c r="B19" s="14">
        <f>B16*12</f>
        <v/>
      </c>
    </row>
    <row r="20">
      <c r="A20" s="11" t="inlineStr">
        <is>
          <t>Average customer lifespan (months)</t>
        </is>
      </c>
      <c r="B20" s="15">
        <f>IFERROR(1/B16,"")</f>
        <v/>
      </c>
    </row>
    <row r="21">
      <c r="A21" s="11" t="inlineStr">
        <is>
          <t>LTV (ACV × Gross Margin / Annual Churn)</t>
        </is>
      </c>
      <c r="B21" s="16">
        <f>IFERROR(B15*B17/B19,"")</f>
        <v/>
      </c>
    </row>
    <row r="23">
      <c r="A23" s="10" t="inlineStr">
        <is>
          <t>SECTION 2 — Customer acquisition cost (CAC)</t>
        </is>
      </c>
    </row>
    <row r="24">
      <c r="A24" s="11" t="inlineStr">
        <is>
          <t>Input</t>
        </is>
      </c>
      <c r="B24" s="11" t="inlineStr">
        <is>
          <t>Value</t>
        </is>
      </c>
      <c r="C24" s="11" t="inlineStr">
        <is>
          <t>Notes</t>
        </is>
      </c>
    </row>
    <row r="25">
      <c r="A25" s="6" t="inlineStr">
        <is>
          <t>Total sales &amp; marketing spend (period)</t>
        </is>
      </c>
      <c r="B25" s="12" t="n"/>
      <c r="C25" s="2" t="inlineStr">
        <is>
          <t>Salaries, commissions, ads, events, tools</t>
        </is>
      </c>
    </row>
    <row r="26">
      <c r="A26" s="6" t="inlineStr">
        <is>
          <t>New customers acquired (same period)</t>
        </is>
      </c>
      <c r="B26" s="17" t="n"/>
      <c r="C26" s="2" t="inlineStr">
        <is>
          <t>Paid + organic; be consistent with spend basis</t>
        </is>
      </c>
    </row>
    <row r="27">
      <c r="A27" s="11" t="inlineStr">
        <is>
          <t>Blended CAC (Spend / New customers)</t>
        </is>
      </c>
      <c r="B27" s="16">
        <f>IFERROR(B25/B26,"")</f>
        <v/>
      </c>
    </row>
    <row r="29">
      <c r="A29" s="5" t="inlineStr">
        <is>
          <t>Paid vs organic split (optional)</t>
        </is>
      </c>
    </row>
    <row r="30">
      <c r="A30" s="18" t="inlineStr">
        <is>
          <t>Channel</t>
        </is>
      </c>
      <c r="B30" s="18" t="inlineStr">
        <is>
          <t>Spend</t>
        </is>
      </c>
      <c r="C30" s="18" t="inlineStr">
        <is>
          <t>New customers</t>
        </is>
      </c>
      <c r="D30" s="18" t="inlineStr">
        <is>
          <t>CAC</t>
        </is>
      </c>
      <c r="E30" s="18" t="inlineStr">
        <is>
          <t>Notes</t>
        </is>
      </c>
    </row>
    <row r="31">
      <c r="A31" s="6" t="inlineStr">
        <is>
          <t>Paid / outbound</t>
        </is>
      </c>
      <c r="B31" s="12" t="n"/>
      <c r="C31" s="12" t="n"/>
      <c r="D31" s="19">
        <f>IFERROR(B31/C31,"")</f>
        <v/>
      </c>
      <c r="E31" s="7" t="inlineStr"/>
    </row>
    <row r="32">
      <c r="A32" s="6" t="inlineStr">
        <is>
          <t>Organic / inbound</t>
        </is>
      </c>
      <c r="B32" s="12" t="n"/>
      <c r="C32" s="12" t="n"/>
      <c r="D32" s="19">
        <f>IFERROR(B32/C32,"")</f>
        <v/>
      </c>
      <c r="E32" s="7" t="inlineStr"/>
    </row>
    <row r="33">
      <c r="A33" s="6" t="inlineStr">
        <is>
          <t>Channel / partner</t>
        </is>
      </c>
      <c r="B33" s="12" t="n"/>
      <c r="C33" s="12" t="n"/>
      <c r="D33" s="19">
        <f>IFERROR(B33/C33,"")</f>
        <v/>
      </c>
      <c r="E33" s="7" t="inlineStr"/>
    </row>
    <row r="35">
      <c r="A35" s="10" t="inlineStr">
        <is>
          <t>SECTION 3 — Core ratios</t>
        </is>
      </c>
    </row>
    <row r="36">
      <c r="A36" s="18" t="inlineStr">
        <is>
          <t>Metric</t>
        </is>
      </c>
      <c r="B36" s="18" t="inlineStr">
        <is>
          <t>Value</t>
        </is>
      </c>
      <c r="C36" s="18" t="inlineStr">
        <is>
          <t>Benchmark</t>
        </is>
      </c>
      <c r="D36" s="18" t="inlineStr">
        <is>
          <t>Status</t>
        </is>
      </c>
      <c r="E36" s="18" t="inlineStr">
        <is>
          <t>Notes</t>
        </is>
      </c>
    </row>
    <row r="37">
      <c r="A37" s="11" t="inlineStr">
        <is>
          <t>LTV:CAC ratio</t>
        </is>
      </c>
      <c r="B37" s="20">
        <f>IFERROR(B21/B27,"")</f>
        <v/>
      </c>
      <c r="C37" s="21" t="inlineStr">
        <is>
          <t>&gt; 3.0x</t>
        </is>
      </c>
      <c r="D37" s="22">
        <f>IF(B37="","",IF(B37&gt;=3,"Healthy",IF(B37&gt;=1,"Watch","Concern")))</f>
        <v/>
      </c>
      <c r="E37" s="2" t="inlineStr">
        <is>
          <t>&lt; 1 = losing money per customer</t>
        </is>
      </c>
    </row>
    <row r="38">
      <c r="A38" s="11" t="inlineStr">
        <is>
          <t>CAC payback (months)</t>
        </is>
      </c>
      <c r="B38" s="20">
        <f>IFERROR(B27/((B15/12)*B17),"")</f>
        <v/>
      </c>
      <c r="C38" s="21" t="inlineStr">
        <is>
          <t>&lt; 12–18 mo</t>
        </is>
      </c>
      <c r="D38" s="22">
        <f>IF(B38="","",IF(B38&lt;=18,"Healthy",IF(B38&lt;=24,"Watch","Concern")))</f>
        <v/>
      </c>
      <c r="E38" s="2" t="inlineStr">
        <is>
          <t>Capital intensity signal</t>
        </is>
      </c>
    </row>
    <row r="39">
      <c r="A39" s="11" t="inlineStr">
        <is>
          <t>Monthly churn</t>
        </is>
      </c>
      <c r="B39" s="14">
        <f>B16</f>
        <v/>
      </c>
      <c r="C39" s="21" t="inlineStr">
        <is>
          <t>&lt; 1–2% (SaaS)</t>
        </is>
      </c>
      <c r="D39" s="22">
        <f>IF(B39="","",IF(B39&lt;=0.02,"Healthy",IF(B39&lt;=0.05,"Watch","Concern")))</f>
        <v/>
      </c>
      <c r="E39" s="2" t="inlineStr"/>
    </row>
    <row r="40">
      <c r="A40" s="11" t="inlineStr">
        <is>
          <t>Gross margin</t>
        </is>
      </c>
      <c r="B40" s="14">
        <f>B17</f>
        <v/>
      </c>
      <c r="C40" s="21" t="inlineStr">
        <is>
          <t>65–80%+ (SaaS)</t>
        </is>
      </c>
      <c r="D40" s="22">
        <f>IF(B40="","",IF(B40&gt;=0.65,"Healthy",IF(B40&gt;=0.5,"Watch","Concern")))</f>
        <v/>
      </c>
      <c r="E40" s="2" t="inlineStr"/>
    </row>
    <row r="41">
      <c r="A41" s="6" t="inlineStr">
        <is>
          <t>Net Revenue Retention (NRR)</t>
        </is>
      </c>
      <c r="B41" s="13" t="n"/>
      <c r="C41" s="21" t="inlineStr">
        <is>
          <t>&gt; 100%</t>
        </is>
      </c>
      <c r="D41" s="22">
        <f>IF(B41="","",IF(B41&gt;=1.1,"Healthy",IF(B41&gt;=1,"Watch","Concern")))</f>
        <v/>
      </c>
      <c r="E41" s="2" t="inlineStr">
        <is>
          <t>Expansion vs churn balance</t>
        </is>
      </c>
    </row>
    <row r="43">
      <c r="A43" s="10" t="inlineStr">
        <is>
          <t>SECTION 4 — Sensitivity analysis</t>
        </is>
      </c>
    </row>
    <row r="44">
      <c r="A44" s="11" t="inlineStr">
        <is>
          <t>LTV:CAC vs annual churn — current ± 2pp</t>
        </is>
      </c>
    </row>
    <row r="45">
      <c r="A45" s="18" t="inlineStr">
        <is>
          <t>Scenario</t>
        </is>
      </c>
      <c r="B45" s="18" t="inlineStr">
        <is>
          <t>Annual churn</t>
        </is>
      </c>
      <c r="C45" s="18" t="inlineStr">
        <is>
          <t>LTV</t>
        </is>
      </c>
      <c r="D45" s="18" t="inlineStr">
        <is>
          <t>LTV:CAC</t>
        </is>
      </c>
      <c r="E45" s="18" t="inlineStr">
        <is>
          <t>Note</t>
        </is>
      </c>
    </row>
    <row r="46">
      <c r="A46" s="11" t="inlineStr">
        <is>
          <t>Current</t>
        </is>
      </c>
      <c r="B46" s="14">
        <f>B19</f>
        <v/>
      </c>
      <c r="C46" s="19">
        <f>IFERROR(B15*B17/B46,"")</f>
        <v/>
      </c>
      <c r="D46" s="15">
        <f>IFERROR(C46/B27,"")</f>
        <v/>
      </c>
      <c r="E46" s="2" t="inlineStr">
        <is>
          <t>current</t>
        </is>
      </c>
    </row>
    <row r="47">
      <c r="A47" s="11" t="inlineStr">
        <is>
          <t>Optimistic</t>
        </is>
      </c>
      <c r="B47" s="14">
        <f>MAX(B19-0.02,0.001)</f>
        <v/>
      </c>
      <c r="C47" s="19">
        <f>IFERROR(B15*B17/B47,"")</f>
        <v/>
      </c>
      <c r="D47" s="15">
        <f>IFERROR(C47/B27,"")</f>
        <v/>
      </c>
      <c r="E47" s="2" t="inlineStr">
        <is>
          <t>−2pp</t>
        </is>
      </c>
    </row>
    <row r="48">
      <c r="A48" s="11" t="inlineStr">
        <is>
          <t>Pessimistic</t>
        </is>
      </c>
      <c r="B48" s="14">
        <f>B19+0.02</f>
        <v/>
      </c>
      <c r="C48" s="19">
        <f>IFERROR(B15*B17/B48,"")</f>
        <v/>
      </c>
      <c r="D48" s="15">
        <f>IFERROR(C48/B27,"")</f>
        <v/>
      </c>
      <c r="E48" s="2" t="inlineStr">
        <is>
          <t>+2pp</t>
        </is>
      </c>
    </row>
    <row r="50">
      <c r="A50" s="11" t="inlineStr">
        <is>
          <t>LTV:CAC vs CAC efficiency</t>
        </is>
      </c>
    </row>
    <row r="51">
      <c r="A51" s="18" t="inlineStr">
        <is>
          <t>Scenario</t>
        </is>
      </c>
      <c r="B51" s="18" t="inlineStr">
        <is>
          <t>CAC</t>
        </is>
      </c>
      <c r="C51" s="18" t="inlineStr">
        <is>
          <t>LTV:CAC</t>
        </is>
      </c>
      <c r="D51" s="18" t="inlineStr"/>
      <c r="E51" s="18" t="inlineStr">
        <is>
          <t>Note</t>
        </is>
      </c>
    </row>
    <row r="52">
      <c r="A52" s="11" t="inlineStr">
        <is>
          <t>Current</t>
        </is>
      </c>
      <c r="B52" s="19">
        <f>B27</f>
        <v/>
      </c>
      <c r="C52" s="15">
        <f>IFERROR(B21/B52,"")</f>
        <v/>
      </c>
      <c r="E52" s="2" t="inlineStr">
        <is>
          <t>current</t>
        </is>
      </c>
    </row>
    <row r="53">
      <c r="A53" s="11" t="inlineStr">
        <is>
          <t>−20% (efficiency gain)</t>
        </is>
      </c>
      <c r="B53" s="19">
        <f>B27*0.8</f>
        <v/>
      </c>
      <c r="C53" s="15">
        <f>IFERROR(B21/B53,"")</f>
        <v/>
      </c>
      <c r="E53" s="2" t="inlineStr">
        <is>
          <t>more efficient acquisition</t>
        </is>
      </c>
    </row>
    <row r="54">
      <c r="A54" s="11" t="inlineStr">
        <is>
          <t>+20% (more competitive)</t>
        </is>
      </c>
      <c r="B54" s="19">
        <f>B27*1.2</f>
        <v/>
      </c>
      <c r="C54" s="15">
        <f>IFERROR(B21/B54,"")</f>
        <v/>
      </c>
      <c r="E54" s="2" t="inlineStr">
        <is>
          <t>tougher market</t>
        </is>
      </c>
    </row>
    <row r="56">
      <c r="A56" s="10" t="inlineStr">
        <is>
          <t>SECTION 5 — E-commerce / DTC adaptation</t>
        </is>
      </c>
    </row>
    <row r="57">
      <c r="A57" s="18" t="inlineStr">
        <is>
          <t>Input</t>
        </is>
      </c>
      <c r="B57" s="18" t="inlineStr">
        <is>
          <t>Value</t>
        </is>
      </c>
      <c r="C57" s="18" t="inlineStr">
        <is>
          <t>Notes</t>
        </is>
      </c>
      <c r="D57" s="18" t="inlineStr"/>
      <c r="E57" s="18" t="inlineStr"/>
    </row>
    <row r="58">
      <c r="A58" s="6" t="inlineStr">
        <is>
          <t>Average Order Value (AOV)</t>
        </is>
      </c>
      <c r="B58" s="12" t="n"/>
      <c r="C58" s="2" t="inlineStr">
        <is>
          <t>Per-order revenue average</t>
        </is>
      </c>
    </row>
    <row r="59">
      <c r="A59" s="6" t="inlineStr">
        <is>
          <t>COGS + fulfill + shipping + payment per order</t>
        </is>
      </c>
      <c r="B59" s="12" t="n"/>
      <c r="C59" s="2" t="inlineStr">
        <is>
          <t>Variable cost per order</t>
        </is>
      </c>
    </row>
    <row r="60">
      <c r="A60" s="6" t="inlineStr">
        <is>
          <t>Expected orders per customer (lifetime)</t>
        </is>
      </c>
      <c r="B60" s="23" t="n"/>
    </row>
    <row r="61">
      <c r="A61" s="6" t="inlineStr">
        <is>
          <t>CAC (DTC)</t>
        </is>
      </c>
      <c r="B61" s="12" t="n"/>
    </row>
    <row r="62">
      <c r="A62" s="11" t="inlineStr">
        <is>
          <t>Contribution margin per order</t>
        </is>
      </c>
      <c r="B62" s="16">
        <f>B58-B59</f>
        <v/>
      </c>
    </row>
    <row r="63">
      <c r="A63" s="11" t="inlineStr">
        <is>
          <t>LTV (contribution margin × expected orders)</t>
        </is>
      </c>
      <c r="B63" s="16">
        <f>B62*B60</f>
        <v/>
      </c>
    </row>
    <row r="64">
      <c r="A64" s="11" t="inlineStr">
        <is>
          <t>LTV:CAC (DTC)</t>
        </is>
      </c>
      <c r="B64" s="20">
        <f>IFERROR(B63/B61,"")</f>
        <v/>
      </c>
    </row>
    <row r="65">
      <c r="A65" s="11" t="inlineStr">
        <is>
          <t>Payback (orders to recover CAC)</t>
        </is>
      </c>
      <c r="B65" s="20">
        <f>IFERROR(B61/B62,"")</f>
        <v/>
      </c>
    </row>
    <row r="67">
      <c r="A67" s="10" t="inlineStr">
        <is>
          <t>SECTION 6 — Interpretation &amp; action</t>
        </is>
      </c>
    </row>
    <row r="68" ht="40" customHeight="1">
      <c r="A68" s="11" t="inlineStr">
        <is>
          <t>Key takeaway</t>
        </is>
      </c>
      <c r="B68" s="24" t="inlineStr"/>
    </row>
    <row r="69" ht="40" customHeight="1">
      <c r="A69" s="11" t="inlineStr">
        <is>
          <t>Highest-leverage change</t>
        </is>
      </c>
      <c r="B69" s="24" t="inlineStr"/>
    </row>
  </sheetData>
  <mergeCells count="12">
    <mergeCell ref="A29:E29"/>
    <mergeCell ref="A35:E35"/>
    <mergeCell ref="A43:E43"/>
    <mergeCell ref="A2:E2"/>
    <mergeCell ref="B69:E69"/>
    <mergeCell ref="B68:E68"/>
    <mergeCell ref="A1:E1"/>
    <mergeCell ref="A23:E23"/>
    <mergeCell ref="A13:E13"/>
    <mergeCell ref="A8:E8"/>
    <mergeCell ref="A56:E56"/>
    <mergeCell ref="A67:E67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2026-06-06T06:37:37Z</dcterms:created>
  <dcterms:modified xsi:type="dcterms:W3CDTF">2026-06-06T06:37:37Z</dcterms:modified>
</cp:coreProperties>
</file>